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'disp'!$A$1:$E$43</definedName>
    <definedName name="_xlnm.Print_Area" localSheetId="0">'evaluare'!$A$1:$D$24</definedName>
    <definedName name="_xlnm.Print_Area" localSheetId="2">'TOTAL'!$A$1:$E$44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<sst xmlns="http://schemas.openxmlformats.org/spreadsheetml/2006/main" count="89" uniqueCount="53">
  <si>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</si>
  <si>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</si>
  <si>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</si>
  <si>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</si>
  <si>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</si>
  <si>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</si>
  <si>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</si>
  <si>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</si>
  <si>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CASA DE ASIGURARI DE SANATATE IASI</t>
  </si>
  <si>
    <t>ANEXA NR.   2</t>
  </si>
  <si>
    <t>ANEXA NR.   3</t>
  </si>
  <si>
    <t>3=col.2/total col.2*  total fond 1</t>
  </si>
  <si>
    <t>VALOARE PUNCT</t>
  </si>
  <si>
    <t>FOND DISPONIBILITATE ( 10%)</t>
  </si>
  <si>
    <t>disponibilitate 10%</t>
  </si>
  <si>
    <t>PRESEDINTE DIRECTOR GENERAL</t>
  </si>
  <si>
    <t>evaluare 90%</t>
  </si>
  <si>
    <t xml:space="preserve"> Fond evaluare(90%)</t>
  </si>
  <si>
    <t>CENTRUL MEDICAL CARDIODENT</t>
  </si>
  <si>
    <t>FOND TOTAL ALOCAT RADIOLOGIE DENTARA</t>
  </si>
  <si>
    <t>ANEXA NR. 1</t>
  </si>
  <si>
    <t>DIRECTOR  EXECUTIV DIRECTIA RELATII CONTRACTUALE</t>
  </si>
  <si>
    <t>SERVICII PARACLINICE DE RADIOLOGIE DENTARA - CRITERIUL EVALUARE RESURSE</t>
  </si>
  <si>
    <t xml:space="preserve">Fond alocat </t>
  </si>
  <si>
    <t xml:space="preserve">3=col.2/total col.2* total fond </t>
  </si>
  <si>
    <t>SERVICII PARACLINICE DE RADIOLOGIE DENTARA - CRITERIUL DISPONIBILITATE</t>
  </si>
  <si>
    <t>ALL MEDICAL SERVICES SRT</t>
  </si>
  <si>
    <t>ALL MEDICAL SERVICES SRL</t>
  </si>
  <si>
    <t>.</t>
  </si>
  <si>
    <t>SEF SERVICIU EVALUARE CONTRACTARE</t>
  </si>
  <si>
    <t>CHARIS</t>
  </si>
  <si>
    <t>SORRISO DENT SRL</t>
  </si>
  <si>
    <t>SEF SERVICIU DECONTARE</t>
  </si>
  <si>
    <t>Corina NEAMTIU</t>
  </si>
  <si>
    <t xml:space="preserve">TOTAL CRITERII DE SELECTIE  </t>
  </si>
  <si>
    <t>CMI MANCAS CARMEN</t>
  </si>
  <si>
    <t>Radu Gheorghe ȚIBICHI</t>
  </si>
  <si>
    <t>DIF.2017 FATA DE 2017</t>
  </si>
  <si>
    <t>AN 2017</t>
  </si>
  <si>
    <t>CMI ROMILA CRISTINA AMALIA</t>
  </si>
  <si>
    <t>Observatii</t>
  </si>
  <si>
    <t>DIF.2019 FATA DE 2018 - initial</t>
  </si>
  <si>
    <t>AN 2018 - initial</t>
  </si>
  <si>
    <t>AN 2018 - la 28.06.2019</t>
  </si>
  <si>
    <t>SCM INTERDENTIS PASCANI - 2 pct.de lucru</t>
  </si>
  <si>
    <t>ORTODENT IMPLANT</t>
  </si>
  <si>
    <t>puncte 2019</t>
  </si>
  <si>
    <t>NOU</t>
  </si>
  <si>
    <t>DIRECTOR GENERAL</t>
  </si>
  <si>
    <t>SC LUPU IULIAN SRL (fost CMI pana la 30.09.2020)</t>
  </si>
  <si>
    <t>Sabina BUTNARU</t>
  </si>
  <si>
    <t>AMBULATORIU DE SPECIALITATE PARACLINIC PRIVATI  RADIOLOGIE DENTARA - IULIE 2021</t>
  </si>
  <si>
    <t>30/06/2021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</si>
</sst>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#,##0.000"/>
    <numFmt numFmtId="223" formatCode="#,##0.0_);[Red]\(#,##0.0\)"/>
    <numFmt numFmtId="224" formatCode="0.00_);[Red]\(0.00\)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77">
    <xf numFmtId="0" fontId="0" fillId="0" borderId="0" xfId="0" applyNumberFormat="1" applyBorder="1" applyAlignment="1">
      <alignment/>
    </xf>
    <xf numFmtId="2" fontId="11" fillId="0" borderId="11" xfId="57" applyNumberFormat="1" applyFont="1" applyFill="1" applyBorder="1" applyAlignment="1">
      <alignment horizontal="center" vertical="center" wrapText="1"/>
      <protection/>
    </xf>
    <xf numFmtId="4" fontId="11" fillId="0" borderId="1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0" fillId="0" borderId="0" xfId="57" applyAlignment="1">
      <alignment vertical="center"/>
      <protection/>
    </xf>
    <xf numFmtId="0" fontId="8" fillId="0" borderId="0" xfId="57" applyFont="1" applyAlignment="1">
      <alignment vertical="center"/>
      <protection/>
    </xf>
    <xf numFmtId="14" fontId="11" fillId="0" borderId="0" xfId="57" applyNumberFormat="1" applyFont="1" applyFill="1" applyAlignment="1">
      <alignment horizontal="center" vertical="center"/>
      <protection/>
    </xf>
    <xf numFmtId="4" fontId="8" fillId="0" borderId="0" xfId="57" applyNumberFormat="1" applyFont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" fontId="11" fillId="0" borderId="0" xfId="57" applyNumberFormat="1" applyFont="1" applyFill="1" applyBorder="1" applyAlignment="1">
      <alignment vertical="center"/>
      <protection/>
    </xf>
    <xf numFmtId="1" fontId="0" fillId="0" borderId="12" xfId="57" applyNumberFormat="1" applyFont="1" applyFill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left" vertical="center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11" fillId="0" borderId="1" xfId="57" applyFont="1" applyFill="1" applyBorder="1" applyAlignment="1">
      <alignment vertical="center"/>
      <protection/>
    </xf>
    <xf numFmtId="2" fontId="11" fillId="0" borderId="1" xfId="57" applyNumberFormat="1" applyFont="1" applyFill="1" applyBorder="1" applyAlignment="1">
      <alignment vertical="center"/>
      <protection/>
    </xf>
    <xf numFmtId="4" fontId="11" fillId="0" borderId="1" xfId="57" applyNumberFormat="1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2" fontId="11" fillId="0" borderId="0" xfId="57" applyNumberFormat="1" applyFont="1" applyFill="1" applyBorder="1" applyAlignment="1">
      <alignment vertical="center"/>
      <protection/>
    </xf>
    <xf numFmtId="4" fontId="1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11" fillId="0" borderId="0" xfId="0" applyNumberFormat="1" applyFont="1" applyBorder="1" applyAlignment="1">
      <alignment horizontal="center" vertical="center"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Border="1" applyAlignment="1">
      <alignment vertical="center"/>
      <protection/>
    </xf>
    <xf numFmtId="4" fontId="3" fillId="0" borderId="0" xfId="57" applyNumberFormat="1" applyFont="1" applyFill="1" applyBorder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1" fontId="3" fillId="0" borderId="0" xfId="57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198" fontId="4" fillId="0" borderId="0" xfId="57" applyNumberFormat="1" applyFont="1" applyAlignment="1">
      <alignment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2" fontId="12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57" applyNumberFormat="1" applyFont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12" fillId="0" borderId="0" xfId="57" applyNumberFormat="1" applyFont="1" applyFill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0" fontId="12" fillId="0" borderId="0" xfId="0" applyNumberFormat="1" applyFont="1" applyBorder="1" applyAlignment="1">
      <alignment horizontal="right" vertical="center"/>
    </xf>
    <xf numFmtId="4" fontId="11" fillId="0" borderId="14" xfId="57" applyNumberFormat="1" applyFont="1" applyFill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2" fontId="12" fillId="0" borderId="0" xfId="0" applyNumberFormat="1" applyFont="1" applyFill="1" applyBorder="1" applyAlignment="1">
      <alignment vertical="center"/>
    </xf>
    <xf numFmtId="0" fontId="6" fillId="0" borderId="0" xfId="57" applyFont="1" applyFill="1" applyAlignment="1">
      <alignment vertical="center"/>
      <protection/>
    </xf>
    <xf numFmtId="4" fontId="5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1" fontId="0" fillId="0" borderId="12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1" xfId="57" applyNumberFormat="1" applyFont="1" applyFill="1" applyBorder="1" applyAlignment="1">
      <alignment horizontal="right" vertical="center"/>
      <protection/>
    </xf>
    <xf numFmtId="4" fontId="11" fillId="0" borderId="16" xfId="57" applyNumberFormat="1" applyFont="1" applyBorder="1" applyAlignment="1">
      <alignment vertical="center"/>
      <protection/>
    </xf>
    <xf numFmtId="4" fontId="0" fillId="0" borderId="0" xfId="57" applyNumberFormat="1" applyFont="1" applyAlignment="1">
      <alignment vertical="center"/>
      <protection/>
    </xf>
    <xf numFmtId="3" fontId="11" fillId="0" borderId="1" xfId="57" applyNumberFormat="1" applyFont="1" applyFill="1" applyBorder="1" applyAlignment="1">
      <alignment vertical="center"/>
      <protection/>
    </xf>
    <xf numFmtId="0" fontId="11" fillId="23" borderId="11" xfId="57" applyFont="1" applyFill="1" applyBorder="1" applyAlignment="1">
      <alignment vertical="center"/>
      <protection/>
    </xf>
    <xf numFmtId="4" fontId="11" fillId="0" borderId="11" xfId="57" applyNumberFormat="1" applyFont="1" applyFill="1" applyBorder="1" applyAlignment="1">
      <alignment vertical="center"/>
      <protection/>
    </xf>
    <xf numFmtId="4" fontId="11" fillId="0" borderId="17" xfId="57" applyNumberFormat="1" applyFont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0" fillId="0" borderId="0" xfId="57" applyFill="1" applyAlignment="1">
      <alignment vertical="center"/>
      <protection/>
    </xf>
    <xf numFmtId="4" fontId="11" fillId="0" borderId="18" xfId="57" applyNumberFormat="1" applyFont="1" applyBorder="1" applyAlignment="1">
      <alignment horizontal="center" vertical="center"/>
      <protection/>
    </xf>
    <xf numFmtId="1" fontId="3" fillId="0" borderId="0" xfId="57" applyNumberFormat="1" applyFont="1" applyFill="1" applyBorder="1" applyAlignment="1">
      <alignment horizontal="center" vertical="center" wrapText="1"/>
      <protection/>
    </xf>
    <xf numFmtId="4" fontId="0" fillId="0" borderId="0" xfId="57" applyNumberFormat="1" applyFont="1" applyAlignment="1">
      <alignment horizontal="center" vertical="center"/>
      <protection/>
    </xf>
    <xf numFmtId="3" fontId="0" fillId="0" borderId="0" xfId="57" applyNumberFormat="1" applyFont="1" applyFill="1" applyBorder="1" applyAlignment="1">
      <alignment horizontal="center" vertical="center" wrapText="1"/>
      <protection/>
    </xf>
    <xf numFmtId="3" fontId="0" fillId="0" borderId="0" xfId="57" applyNumberFormat="1" applyFont="1" applyAlignment="1">
      <alignment horizontal="center" vertical="center"/>
      <protection/>
    </xf>
    <xf numFmtId="38" fontId="0" fillId="0" borderId="0" xfId="57" applyNumberFormat="1" applyFont="1" applyFill="1" applyBorder="1" applyAlignment="1">
      <alignment horizontal="center" vertical="center" wrapText="1"/>
      <protection/>
    </xf>
    <xf numFmtId="4" fontId="4" fillId="0" borderId="0" xfId="57" applyNumberFormat="1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57" applyNumberFormat="1" applyFont="1" applyFill="1" applyAlignment="1">
      <alignment vertical="center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11" fillId="0" borderId="11" xfId="57" applyNumberFormat="1" applyFont="1" applyFill="1" applyBorder="1" applyAlignment="1">
      <alignment horizontal="center"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4" fontId="11" fillId="0" borderId="19" xfId="57" applyNumberFormat="1" applyFont="1" applyFill="1" applyBorder="1" applyAlignment="1">
      <alignment horizontal="right" vertical="center"/>
      <protection/>
    </xf>
    <xf numFmtId="4" fontId="11" fillId="0" borderId="20" xfId="57" applyNumberFormat="1" applyFont="1" applyFill="1" applyBorder="1" applyAlignment="1">
      <alignment horizontal="center"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11" fillId="0" borderId="21" xfId="57" applyNumberFormat="1" applyFont="1" applyFill="1" applyBorder="1" applyAlignment="1">
      <alignment vertical="center"/>
      <protection/>
    </xf>
    <xf numFmtId="3" fontId="11" fillId="0" borderId="22" xfId="57" applyNumberFormat="1" applyFont="1" applyFill="1" applyBorder="1" applyAlignment="1">
      <alignment horizontal="center" vertical="center"/>
      <protection/>
    </xf>
    <xf numFmtId="1" fontId="0" fillId="0" borderId="23" xfId="57" applyNumberFormat="1" applyFont="1" applyFill="1" applyBorder="1" applyAlignment="1">
      <alignment vertical="center"/>
      <protection/>
    </xf>
    <xf numFmtId="1" fontId="0" fillId="0" borderId="19" xfId="57" applyNumberFormat="1" applyFont="1" applyFill="1" applyBorder="1" applyAlignment="1">
      <alignment horizontal="left" vertical="center"/>
      <protection/>
    </xf>
    <xf numFmtId="4" fontId="0" fillId="0" borderId="19" xfId="57" applyNumberFormat="1" applyFont="1" applyFill="1" applyBorder="1" applyAlignment="1">
      <alignment horizontal="right"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1" fontId="3" fillId="0" borderId="13" xfId="57" applyNumberFormat="1" applyFont="1" applyFill="1" applyBorder="1" applyAlignment="1">
      <alignment vertical="center"/>
      <protection/>
    </xf>
    <xf numFmtId="1" fontId="3" fillId="0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1" fontId="3" fillId="0" borderId="22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4" fontId="0" fillId="0" borderId="25" xfId="57" applyNumberFormat="1" applyFont="1" applyFill="1" applyBorder="1" applyAlignment="1">
      <alignment vertical="center" wrapText="1"/>
      <protection/>
    </xf>
    <xf numFmtId="1" fontId="3" fillId="24" borderId="26" xfId="57" applyNumberFormat="1" applyFont="1" applyFill="1" applyBorder="1" applyAlignment="1">
      <alignment horizontal="center" vertical="center" wrapText="1"/>
      <protection/>
    </xf>
    <xf numFmtId="4" fontId="0" fillId="0" borderId="1" xfId="57" applyNumberFormat="1" applyFont="1" applyFill="1" applyBorder="1" applyAlignment="1">
      <alignment horizontal="right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Border="1" applyAlignment="1">
      <alignment vertical="center"/>
      <protection/>
    </xf>
    <xf numFmtId="40" fontId="0" fillId="0" borderId="1" xfId="57" applyNumberFormat="1" applyFont="1" applyFill="1" applyBorder="1" applyAlignment="1">
      <alignment vertical="center"/>
      <protection/>
    </xf>
    <xf numFmtId="40" fontId="11" fillId="0" borderId="1" xfId="57" applyNumberFormat="1" applyFont="1" applyBorder="1" applyAlignment="1">
      <alignment vertical="center"/>
      <protection/>
    </xf>
    <xf numFmtId="4" fontId="1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57" applyFont="1" applyAlignment="1">
      <alignment vertical="center"/>
      <protection/>
    </xf>
    <xf numFmtId="4" fontId="7" fillId="0" borderId="0" xfId="57" applyNumberFormat="1" applyFont="1" applyAlignment="1">
      <alignment horizontal="right"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11" fillId="0" borderId="0" xfId="57" applyFont="1" applyAlignment="1">
      <alignment vertical="center"/>
      <protection/>
    </xf>
    <xf numFmtId="4" fontId="11" fillId="0" borderId="0" xfId="57" applyNumberFormat="1" applyFont="1" applyAlignment="1">
      <alignment vertical="center"/>
      <protection/>
    </xf>
    <xf numFmtId="0" fontId="11" fillId="0" borderId="0" xfId="0" applyNumberFormat="1" applyFont="1" applyBorder="1" applyAlignment="1">
      <alignment horizontal="center" vertical="center"/>
    </xf>
    <xf numFmtId="1" fontId="11" fillId="0" borderId="16" xfId="57" applyNumberFormat="1" applyFont="1" applyBorder="1" applyAlignment="1">
      <alignment horizontal="center" vertical="center" wrapText="1"/>
      <protection/>
    </xf>
    <xf numFmtId="4" fontId="11" fillId="0" borderId="0" xfId="57" applyNumberFormat="1" applyFont="1" applyBorder="1" applyAlignment="1">
      <alignment horizontal="center" vertical="center" wrapText="1"/>
      <protection/>
    </xf>
    <xf numFmtId="4" fontId="11" fillId="0" borderId="0" xfId="57" applyNumberFormat="1" applyFont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4" fontId="11" fillId="0" borderId="25" xfId="57" applyNumberFormat="1" applyFont="1" applyFill="1" applyBorder="1" applyAlignment="1">
      <alignment vertical="center" wrapText="1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horizontal="right" vertical="center"/>
      <protection/>
    </xf>
    <xf numFmtId="3" fontId="0" fillId="0" borderId="1" xfId="57" applyNumberFormat="1" applyFont="1" applyFill="1" applyBorder="1" applyAlignment="1">
      <alignment horizontal="right" vertical="center"/>
      <protection/>
    </xf>
    <xf numFmtId="1" fontId="11" fillId="0" borderId="27" xfId="58" applyNumberFormat="1" applyFont="1" applyFill="1" applyBorder="1" applyAlignment="1">
      <alignment horizontal="center" vertical="center"/>
      <protection/>
    </xf>
    <xf numFmtId="1" fontId="11" fillId="0" borderId="27" xfId="57" applyNumberFormat="1" applyFont="1" applyFill="1" applyBorder="1" applyAlignment="1">
      <alignment horizontal="center" vertical="center"/>
      <protection/>
    </xf>
    <xf numFmtId="0" fontId="0" fillId="0" borderId="26" xfId="0" applyNumberFormat="1" applyFont="1" applyFill="1" applyBorder="1" applyAlignment="1">
      <alignment vertical="center"/>
    </xf>
    <xf numFmtId="4" fontId="11" fillId="0" borderId="26" xfId="57" applyNumberFormat="1" applyFont="1" applyFill="1" applyBorder="1" applyAlignment="1">
      <alignment horizontal="right" vertical="center"/>
      <protection/>
    </xf>
    <xf numFmtId="4" fontId="0" fillId="0" borderId="26" xfId="57" applyNumberFormat="1" applyFont="1" applyFill="1" applyBorder="1" applyAlignment="1">
      <alignment vertical="center"/>
      <protection/>
    </xf>
    <xf numFmtId="1" fontId="11" fillId="0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1" fontId="11" fillId="0" borderId="28" xfId="57" applyNumberFormat="1" applyFont="1" applyFill="1" applyBorder="1" applyAlignment="1">
      <alignment horizontal="center"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0" fontId="11" fillId="0" borderId="31" xfId="57" applyFont="1" applyFill="1" applyBorder="1" applyAlignment="1">
      <alignment vertical="center"/>
      <protection/>
    </xf>
    <xf numFmtId="4" fontId="11" fillId="0" borderId="31" xfId="57" applyNumberFormat="1" applyFont="1" applyFill="1" applyBorder="1" applyAlignment="1">
      <alignment vertical="center"/>
      <protection/>
    </xf>
    <xf numFmtId="4" fontId="11" fillId="0" borderId="32" xfId="57" applyNumberFormat="1" applyFont="1" applyFill="1" applyBorder="1" applyAlignment="1">
      <alignment vertical="center"/>
      <protection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/>
      <protection/>
    </xf>
    <xf numFmtId="4" fontId="0" fillId="0" borderId="31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horizontal="center" vertical="center" wrapText="1"/>
      <protection/>
    </xf>
    <xf numFmtId="14" fontId="6" fillId="0" borderId="0" xfId="0" applyNumberFormat="1" applyFont="1" applyBorder="1" applyAlignment="1">
      <alignment horizontal="left" vertical="center"/>
    </xf>
    <xf numFmtId="2" fontId="12" fillId="0" borderId="0" xfId="57" applyNumberFormat="1" applyFont="1" applyFill="1" applyAlignment="1">
      <alignment horizontal="center" vertical="center"/>
      <protection/>
    </xf>
    <xf numFmtId="4" fontId="12" fillId="0" borderId="0" xfId="0" applyNumberFormat="1" applyFont="1" applyBorder="1" applyAlignment="1">
      <alignment vertical="center" wrapText="1"/>
    </xf>
    <xf numFmtId="0" fontId="12" fillId="0" borderId="0" xfId="58" applyFont="1" applyAlignment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58" applyFont="1" applyAlignment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 wrapText="1"/>
    </xf>
    <xf numFmtId="4" fontId="11" fillId="0" borderId="33" xfId="57" applyNumberFormat="1" applyFont="1" applyFill="1" applyBorder="1" applyAlignment="1">
      <alignment horizontal="center" vertical="center"/>
      <protection/>
    </xf>
    <xf numFmtId="4" fontId="11" fillId="0" borderId="34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2" fontId="12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12" fillId="0" borderId="0" xfId="57" applyFont="1" applyAlignment="1">
      <alignment horizontal="center" vertical="center"/>
      <protection/>
    </xf>
    <xf numFmtId="2" fontId="12" fillId="0" borderId="0" xfId="57" applyNumberFormat="1" applyFont="1" applyFill="1" applyAlignment="1">
      <alignment horizontal="center" vertical="center" wrapText="1"/>
      <protection/>
    </xf>
    <xf numFmtId="0" fontId="0" fillId="0" borderId="0" xfId="0" applyNumberFormat="1" applyBorder="1" applyAlignment="1">
      <alignment horizontal="center" vertical="center" wrapText="1"/>
    </xf>
    <xf numFmtId="0" fontId="0" fillId="0" borderId="0" xfId="57" applyFont="1" applyFill="1" applyAlignment="1">
      <alignment horizontal="center" vertical="center" wrapText="1"/>
      <protection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57" applyFont="1" applyAlignment="1">
      <alignment horizontal="center" vertical="center" wrapText="1"/>
      <protection/>
    </xf>
    <xf numFmtId="14" fontId="1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1" fillId="0" borderId="0" xfId="57" applyFont="1" applyFill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zoomScalePageLayoutView="0" workbookViewId="0" topLeftCell="A1">
      <selection activeCell="A1" sqref="A1:IV15"/>
    </sheetView>
  </sheetViews>
  <sheetFormatPr defaultColWidth="9.140625" defaultRowHeight="12.75"/>
  <cols>
    <col min="1" max="1" width="3.57421875" style="4" customWidth="1"/>
    <col min="2" max="2" width="43.57421875" style="27" customWidth="1"/>
    <col min="3" max="3" width="20.28125" style="28" customWidth="1"/>
    <col min="4" max="4" width="18.421875" style="87" customWidth="1"/>
    <col min="5" max="16384" width="9.140625" style="4" customWidth="1"/>
  </cols>
  <sheetData>
    <row r="1" spans="1:4" s="34" customFormat="1" ht="15" customHeight="1">
      <c r="A1" s="165" t="s">
        <v>22</v>
      </c>
      <c r="B1" s="165"/>
      <c r="C1" s="165"/>
      <c r="D1" s="165"/>
    </row>
    <row r="2" spans="2:4" s="34" customFormat="1" ht="15" customHeight="1">
      <c r="B2" s="37"/>
      <c r="C2" s="44"/>
      <c r="D2" s="79"/>
    </row>
    <row r="3" spans="1:4" s="34" customFormat="1" ht="15" customHeight="1">
      <c r="A3" s="45"/>
      <c r="B3" s="46"/>
      <c r="C3" s="44"/>
      <c r="D3" s="80" t="s">
        <v>9</v>
      </c>
    </row>
    <row r="4" spans="1:4" ht="16.5">
      <c r="A4" s="162"/>
      <c r="B4" s="163"/>
      <c r="C4" s="3"/>
      <c r="D4" s="81"/>
    </row>
    <row r="5" spans="1:4" ht="17.25" thickBot="1">
      <c r="A5" s="5"/>
      <c r="B5" s="6" t="s">
        <v>52</v>
      </c>
      <c r="C5" s="3"/>
      <c r="D5" s="82"/>
    </row>
    <row r="6" spans="1:4" s="8" customFormat="1" ht="39">
      <c r="A6" s="49" t="s">
        <v>0</v>
      </c>
      <c r="B6" s="50" t="s">
        <v>1</v>
      </c>
      <c r="C6" s="48" t="s">
        <v>46</v>
      </c>
      <c r="D6" s="89" t="s">
        <v>2</v>
      </c>
    </row>
    <row r="7" spans="1:4" s="30" customFormat="1" ht="32.25" customHeight="1" thickBot="1">
      <c r="A7" s="97">
        <v>0</v>
      </c>
      <c r="B7" s="98">
        <v>1</v>
      </c>
      <c r="C7" s="99">
        <v>2</v>
      </c>
      <c r="D7" s="100" t="s">
        <v>11</v>
      </c>
    </row>
    <row r="8" spans="1:5" s="9" customFormat="1" ht="15.75" customHeight="1">
      <c r="A8" s="93">
        <v>1</v>
      </c>
      <c r="B8" s="94" t="s">
        <v>27</v>
      </c>
      <c r="C8" s="95">
        <v>98</v>
      </c>
      <c r="D8" s="96">
        <f aca="true" t="shared" si="0" ref="D8:D16">ROUND(C8/C$17*C$18,2)</f>
        <v>3004.88</v>
      </c>
      <c r="E8" s="20"/>
    </row>
    <row r="9" spans="1:5" s="9" customFormat="1" ht="42" customHeight="1">
      <c r="A9" s="10">
        <f>A8+1</f>
        <v>2</v>
      </c>
      <c r="B9" s="11" t="s">
        <v>18</v>
      </c>
      <c r="C9" s="104">
        <f>118-15+13</f>
        <v>116</v>
      </c>
      <c r="D9" s="90">
        <f>ROUND(C9/C$17*C$18,2)</f>
        <v>3556.79</v>
      </c>
      <c r="E9" s="20"/>
    </row>
    <row r="10" spans="1:5" s="8" customFormat="1" ht="12.75">
      <c r="A10" s="10">
        <f aca="true" t="shared" si="1" ref="A10:A16">A9+1</f>
        <v>3</v>
      </c>
      <c r="B10" s="12" t="s">
        <v>30</v>
      </c>
      <c r="C10" s="104">
        <f>197+120</f>
        <v>317</v>
      </c>
      <c r="D10" s="90">
        <f>ROUND(C10/C$17*C$18,2)</f>
        <v>9719.86</v>
      </c>
      <c r="E10" s="70"/>
    </row>
    <row r="11" spans="1:5" s="8" customFormat="1" ht="12.75">
      <c r="A11" s="10">
        <f t="shared" si="1"/>
        <v>4</v>
      </c>
      <c r="B11" s="12" t="s">
        <v>44</v>
      </c>
      <c r="C11" s="131">
        <v>163.5</v>
      </c>
      <c r="D11" s="90">
        <f>ROUND(C11/C$17*C$18,2)+0.01</f>
        <v>5013.25</v>
      </c>
      <c r="E11" s="70"/>
    </row>
    <row r="12" spans="1:5" s="9" customFormat="1" ht="15.75" customHeight="1">
      <c r="A12" s="10">
        <f t="shared" si="1"/>
        <v>5</v>
      </c>
      <c r="B12" s="11" t="s">
        <v>49</v>
      </c>
      <c r="C12" s="131">
        <v>75</v>
      </c>
      <c r="D12" s="90">
        <f t="shared" si="0"/>
        <v>2299.65</v>
      </c>
      <c r="E12" s="20"/>
    </row>
    <row r="13" spans="1:5" s="8" customFormat="1" ht="12.75">
      <c r="A13" s="10">
        <f t="shared" si="1"/>
        <v>6</v>
      </c>
      <c r="B13" s="139" t="s">
        <v>35</v>
      </c>
      <c r="C13" s="131">
        <v>105</v>
      </c>
      <c r="D13" s="90">
        <f>ROUND(C13/C$17*C$18,2)</f>
        <v>3219.51</v>
      </c>
      <c r="E13" s="70"/>
    </row>
    <row r="14" spans="1:5" s="128" customFormat="1" ht="12.75">
      <c r="A14" s="10">
        <f t="shared" si="1"/>
        <v>7</v>
      </c>
      <c r="B14" s="130" t="s">
        <v>45</v>
      </c>
      <c r="C14" s="104">
        <v>115</v>
      </c>
      <c r="D14" s="90">
        <f t="shared" si="0"/>
        <v>3526.13</v>
      </c>
      <c r="E14" s="127"/>
    </row>
    <row r="15" spans="1:5" s="8" customFormat="1" ht="12.75">
      <c r="A15" s="10">
        <f t="shared" si="1"/>
        <v>8</v>
      </c>
      <c r="B15" s="29" t="s">
        <v>39</v>
      </c>
      <c r="C15" s="83">
        <v>98</v>
      </c>
      <c r="D15" s="90">
        <f t="shared" si="0"/>
        <v>3004.88</v>
      </c>
      <c r="E15" s="70"/>
    </row>
    <row r="16" spans="1:5" s="8" customFormat="1" ht="12.75">
      <c r="A16" s="10">
        <f t="shared" si="1"/>
        <v>9</v>
      </c>
      <c r="B16" s="29" t="s">
        <v>31</v>
      </c>
      <c r="C16" s="83">
        <v>113</v>
      </c>
      <c r="D16" s="90">
        <f t="shared" si="0"/>
        <v>3464.81</v>
      </c>
      <c r="E16" s="70"/>
    </row>
    <row r="17" spans="1:4" s="14" customFormat="1" ht="12.75">
      <c r="A17" s="13"/>
      <c r="B17" s="15" t="s">
        <v>3</v>
      </c>
      <c r="C17" s="2">
        <f>SUM(C8:C16)</f>
        <v>1200.5</v>
      </c>
      <c r="D17" s="2">
        <f>SUM(D8:D16)</f>
        <v>36809.76</v>
      </c>
    </row>
    <row r="18" spans="1:4" s="14" customFormat="1" ht="12.75">
      <c r="A18" s="13"/>
      <c r="B18" s="16" t="s">
        <v>17</v>
      </c>
      <c r="C18" s="2">
        <f>C20*0.9+0.01</f>
        <v>36809.758</v>
      </c>
      <c r="D18" s="91"/>
    </row>
    <row r="19" spans="1:4" s="14" customFormat="1" ht="12.75">
      <c r="A19" s="13"/>
      <c r="B19" s="16"/>
      <c r="C19" s="17"/>
      <c r="D19" s="90"/>
    </row>
    <row r="20" spans="1:4" s="14" customFormat="1" ht="13.5" thickBot="1">
      <c r="A20" s="18"/>
      <c r="B20" s="1" t="s">
        <v>19</v>
      </c>
      <c r="C20" s="84">
        <v>40899.72</v>
      </c>
      <c r="D20" s="92"/>
    </row>
    <row r="21" spans="2:4" s="14" customFormat="1" ht="12.75">
      <c r="B21" s="19"/>
      <c r="C21" s="20" t="s">
        <v>28</v>
      </c>
      <c r="D21" s="21"/>
    </row>
    <row r="22" spans="2:4" s="14" customFormat="1" ht="12.75">
      <c r="B22" s="19" t="s">
        <v>4</v>
      </c>
      <c r="C22" s="20">
        <f>ROUND(C18/C17,2)</f>
        <v>30.66</v>
      </c>
      <c r="D22" s="21"/>
    </row>
    <row r="23" spans="2:4" s="14" customFormat="1" ht="12.75">
      <c r="B23" s="19"/>
      <c r="C23" s="20"/>
      <c r="D23" s="21"/>
    </row>
    <row r="24" spans="2:4" s="14" customFormat="1" ht="12.75">
      <c r="B24" s="19"/>
      <c r="C24" s="20"/>
      <c r="D24" s="21"/>
    </row>
    <row r="25" spans="1:4" ht="16.5">
      <c r="A25" s="5"/>
      <c r="B25" s="23"/>
      <c r="C25" s="24"/>
      <c r="D25" s="85"/>
    </row>
    <row r="26" spans="2:4" ht="12.75">
      <c r="B26" s="25"/>
      <c r="C26" s="26"/>
      <c r="D26" s="86"/>
    </row>
    <row r="27" spans="2:4" ht="12.75">
      <c r="B27" s="25"/>
      <c r="C27" s="26"/>
      <c r="D27" s="86"/>
    </row>
    <row r="28" spans="2:4" ht="12.75">
      <c r="B28" s="25"/>
      <c r="C28" s="26"/>
      <c r="D28" s="86"/>
    </row>
  </sheetData>
  <sheetProtection/>
  <mergeCells count="2">
    <mergeCell ref="A4:B4"/>
    <mergeCell ref="A1:D1"/>
  </mergeCells>
  <printOptions horizontalCentered="1" verticalCentered="1"/>
  <pageMargins left="0.6692913385826772" right="0.35433070866141736" top="0.3937007874015748" bottom="0.1968503937007874" header="0.31496062992125984" footer="0.1181102362204724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C34" sqref="C34"/>
    </sheetView>
  </sheetViews>
  <sheetFormatPr defaultColWidth="9.140625" defaultRowHeight="12.75" outlineLevelRow="1" outlineLevelCol="1"/>
  <cols>
    <col min="1" max="1" width="3.57421875" style="4" customWidth="1"/>
    <col min="2" max="2" width="48.00390625" style="72" customWidth="1"/>
    <col min="3" max="3" width="13.57421875" style="72" customWidth="1"/>
    <col min="4" max="4" width="18.8515625" style="4" customWidth="1"/>
    <col min="5" max="5" width="18.421875" style="4" customWidth="1"/>
    <col min="6" max="6" width="11.140625" style="4" hidden="1" customWidth="1" outlineLevel="1"/>
    <col min="7" max="7" width="7.28125" style="71" hidden="1" customWidth="1" outlineLevel="1" collapsed="1"/>
    <col min="8" max="8" width="7.421875" style="4" customWidth="1" collapsed="1"/>
    <col min="9" max="16384" width="9.140625" style="4" customWidth="1"/>
  </cols>
  <sheetData>
    <row r="1" spans="1:7" s="34" customFormat="1" ht="15" customHeight="1">
      <c r="A1" s="160" t="s">
        <v>8</v>
      </c>
      <c r="B1" s="161"/>
      <c r="C1" s="161"/>
      <c r="D1" s="161"/>
      <c r="G1" s="51"/>
    </row>
    <row r="2" spans="1:7" s="34" customFormat="1" ht="15" customHeight="1">
      <c r="A2" s="32"/>
      <c r="B2" s="33"/>
      <c r="C2" s="36"/>
      <c r="D2" s="33"/>
      <c r="G2" s="51"/>
    </row>
    <row r="3" spans="1:7" s="34" customFormat="1" ht="15" customHeight="1" hidden="1" outlineLevel="1">
      <c r="A3" s="32"/>
      <c r="B3" s="33"/>
      <c r="C3" s="36"/>
      <c r="D3" s="33"/>
      <c r="G3" s="51"/>
    </row>
    <row r="4" spans="1:7" s="34" customFormat="1" ht="15" customHeight="1" hidden="1" outlineLevel="1">
      <c r="A4" s="32"/>
      <c r="B4" s="33"/>
      <c r="C4" s="36"/>
      <c r="D4" s="33"/>
      <c r="G4" s="51"/>
    </row>
    <row r="5" spans="2:7" s="34" customFormat="1" ht="15" customHeight="1" hidden="1" outlineLevel="1">
      <c r="B5" s="52"/>
      <c r="C5" s="38" t="s">
        <v>6</v>
      </c>
      <c r="D5" s="39"/>
      <c r="E5" s="39"/>
      <c r="G5" s="51"/>
    </row>
    <row r="6" spans="2:7" s="34" customFormat="1" ht="15" customHeight="1" hidden="1" outlineLevel="1">
      <c r="B6" s="52"/>
      <c r="C6" s="31" t="s">
        <v>15</v>
      </c>
      <c r="D6" s="39"/>
      <c r="E6" s="39"/>
      <c r="G6" s="51"/>
    </row>
    <row r="7" spans="2:7" s="34" customFormat="1" ht="15" customHeight="1" hidden="1" outlineLevel="1">
      <c r="B7" s="52"/>
      <c r="C7" s="38" t="s">
        <v>36</v>
      </c>
      <c r="D7" s="39"/>
      <c r="E7" s="39"/>
      <c r="G7" s="51"/>
    </row>
    <row r="8" spans="2:7" s="34" customFormat="1" ht="15" customHeight="1" hidden="1" outlineLevel="1">
      <c r="B8" s="52"/>
      <c r="C8" s="38"/>
      <c r="D8" s="40"/>
      <c r="E8" s="40"/>
      <c r="G8" s="51"/>
    </row>
    <row r="9" spans="2:7" s="34" customFormat="1" ht="15" customHeight="1" hidden="1" outlineLevel="1">
      <c r="B9" s="52"/>
      <c r="C9" s="31" t="s">
        <v>7</v>
      </c>
      <c r="D9" s="41"/>
      <c r="E9" s="41"/>
      <c r="G9" s="51"/>
    </row>
    <row r="10" spans="2:7" s="34" customFormat="1" ht="37.5" customHeight="1" hidden="1" outlineLevel="1">
      <c r="B10" s="52"/>
      <c r="C10" s="152" t="s">
        <v>21</v>
      </c>
      <c r="D10" s="161"/>
      <c r="E10" s="39"/>
      <c r="G10" s="51"/>
    </row>
    <row r="11" spans="2:7" s="34" customFormat="1" ht="15" customHeight="1" hidden="1" outlineLevel="1">
      <c r="B11" s="52"/>
      <c r="C11" s="42" t="s">
        <v>5</v>
      </c>
      <c r="D11" s="41"/>
      <c r="E11" s="41"/>
      <c r="G11" s="51"/>
    </row>
    <row r="12" spans="2:7" s="34" customFormat="1" ht="15" customHeight="1" hidden="1" outlineLevel="1">
      <c r="B12" s="52"/>
      <c r="C12" s="53"/>
      <c r="D12" s="43"/>
      <c r="E12" s="41"/>
      <c r="G12" s="51"/>
    </row>
    <row r="13" spans="2:7" s="34" customFormat="1" ht="15" customHeight="1" hidden="1" outlineLevel="1">
      <c r="B13" s="52"/>
      <c r="C13" s="53"/>
      <c r="D13" s="43"/>
      <c r="E13" s="41"/>
      <c r="G13" s="51"/>
    </row>
    <row r="14" spans="2:7" s="34" customFormat="1" ht="15" customHeight="1" hidden="1" outlineLevel="1">
      <c r="B14" s="52"/>
      <c r="C14" s="52"/>
      <c r="G14" s="51"/>
    </row>
    <row r="15" spans="1:8" s="34" customFormat="1" ht="15" customHeight="1" collapsed="1">
      <c r="A15" s="164"/>
      <c r="B15" s="164"/>
      <c r="C15" s="164"/>
      <c r="D15" s="164"/>
      <c r="G15" s="51"/>
      <c r="H15" s="35"/>
    </row>
    <row r="16" spans="1:8" s="34" customFormat="1" ht="15" customHeight="1">
      <c r="A16" s="151" t="s">
        <v>25</v>
      </c>
      <c r="B16" s="151"/>
      <c r="C16" s="151"/>
      <c r="D16" s="151"/>
      <c r="G16" s="51"/>
      <c r="H16" s="35"/>
    </row>
    <row r="17" spans="2:7" s="34" customFormat="1" ht="15" customHeight="1">
      <c r="B17" s="52"/>
      <c r="C17" s="52"/>
      <c r="G17" s="51"/>
    </row>
    <row r="18" spans="1:7" s="34" customFormat="1" ht="15" customHeight="1">
      <c r="A18" s="45"/>
      <c r="B18" s="46"/>
      <c r="C18" s="52"/>
      <c r="D18" s="47" t="s">
        <v>10</v>
      </c>
      <c r="G18" s="51"/>
    </row>
    <row r="19" spans="1:7" s="56" customFormat="1" ht="15" customHeight="1">
      <c r="A19" s="170"/>
      <c r="B19" s="150"/>
      <c r="C19" s="54"/>
      <c r="D19" s="55"/>
      <c r="G19" s="57"/>
    </row>
    <row r="20" spans="2:7" s="56" customFormat="1" ht="15" customHeight="1" thickBot="1">
      <c r="B20" s="6" t="str">
        <f>evaluare!B5</f>
        <v>30/06/2021</v>
      </c>
      <c r="C20" s="6"/>
      <c r="G20" s="57"/>
    </row>
    <row r="21" spans="1:7" s="14" customFormat="1" ht="39">
      <c r="A21" s="49" t="s">
        <v>0</v>
      </c>
      <c r="B21" s="50" t="s">
        <v>1</v>
      </c>
      <c r="C21" s="48" t="s">
        <v>46</v>
      </c>
      <c r="D21" s="73" t="s">
        <v>23</v>
      </c>
      <c r="E21" s="157" t="s">
        <v>40</v>
      </c>
      <c r="F21" s="58"/>
      <c r="G21" s="58"/>
    </row>
    <row r="22" spans="1:11" s="61" customFormat="1" ht="41.25" thickBot="1">
      <c r="A22" s="59">
        <v>0</v>
      </c>
      <c r="B22" s="60">
        <v>1</v>
      </c>
      <c r="C22" s="60">
        <v>2</v>
      </c>
      <c r="D22" s="125" t="s">
        <v>24</v>
      </c>
      <c r="E22" s="158"/>
      <c r="F22" s="74" t="s">
        <v>37</v>
      </c>
      <c r="G22" s="74" t="s">
        <v>38</v>
      </c>
      <c r="I22" s="74" t="s">
        <v>41</v>
      </c>
      <c r="J22" s="103" t="s">
        <v>42</v>
      </c>
      <c r="K22" s="74" t="s">
        <v>43</v>
      </c>
    </row>
    <row r="23" spans="1:11" s="61" customFormat="1" ht="12.75">
      <c r="A23" s="93">
        <v>1</v>
      </c>
      <c r="B23" s="11" t="s">
        <v>26</v>
      </c>
      <c r="C23" s="62">
        <v>0</v>
      </c>
      <c r="D23" s="63">
        <f aca="true" t="shared" si="0" ref="D23:D31">ROUND(C23/C$32*C$33,2)</f>
        <v>0</v>
      </c>
      <c r="E23" s="129"/>
      <c r="F23" s="78">
        <f>C23-G23</f>
        <v>-30</v>
      </c>
      <c r="G23" s="76">
        <v>30</v>
      </c>
      <c r="I23" s="107">
        <f>C23-J23</f>
        <v>-30</v>
      </c>
      <c r="J23" s="105">
        <v>30</v>
      </c>
      <c r="K23" s="105">
        <v>30</v>
      </c>
    </row>
    <row r="24" spans="1:11" s="61" customFormat="1" ht="12.75">
      <c r="A24" s="10">
        <f>A23+1</f>
        <v>2</v>
      </c>
      <c r="B24" s="11" t="s">
        <v>18</v>
      </c>
      <c r="C24" s="62">
        <v>30</v>
      </c>
      <c r="D24" s="63">
        <f t="shared" si="0"/>
        <v>2044.98</v>
      </c>
      <c r="E24" s="129"/>
      <c r="F24" s="78">
        <f aca="true" t="shared" si="1" ref="F24:F31">C24-G24</f>
        <v>0</v>
      </c>
      <c r="G24" s="77">
        <v>30</v>
      </c>
      <c r="I24" s="107">
        <f aca="true" t="shared" si="2" ref="I24:I31">C24-J24</f>
        <v>-30</v>
      </c>
      <c r="J24" s="105">
        <v>60</v>
      </c>
      <c r="K24" s="105">
        <v>60</v>
      </c>
    </row>
    <row r="25" spans="1:11" s="14" customFormat="1" ht="12.75">
      <c r="A25" s="10">
        <f aca="true" t="shared" si="3" ref="A25:A31">A24+1</f>
        <v>3</v>
      </c>
      <c r="B25" s="130" t="s">
        <v>30</v>
      </c>
      <c r="C25" s="62">
        <v>30</v>
      </c>
      <c r="D25" s="63">
        <f t="shared" si="0"/>
        <v>2044.98</v>
      </c>
      <c r="E25" s="102"/>
      <c r="F25" s="78">
        <f t="shared" si="1"/>
        <v>0</v>
      </c>
      <c r="G25" s="77">
        <v>30</v>
      </c>
      <c r="I25" s="107">
        <f t="shared" si="2"/>
        <v>0</v>
      </c>
      <c r="J25" s="105">
        <v>30</v>
      </c>
      <c r="K25" s="106">
        <v>30</v>
      </c>
    </row>
    <row r="26" spans="1:11" s="14" customFormat="1" ht="12.75">
      <c r="A26" s="10">
        <f t="shared" si="3"/>
        <v>4</v>
      </c>
      <c r="B26" s="12" t="s">
        <v>44</v>
      </c>
      <c r="C26" s="132">
        <v>0</v>
      </c>
      <c r="D26" s="63">
        <f t="shared" si="0"/>
        <v>0</v>
      </c>
      <c r="E26" s="102"/>
      <c r="F26" s="78">
        <f t="shared" si="1"/>
        <v>0</v>
      </c>
      <c r="G26" s="77">
        <v>0</v>
      </c>
      <c r="I26" s="107">
        <f t="shared" si="2"/>
        <v>0</v>
      </c>
      <c r="J26" s="105">
        <v>0</v>
      </c>
      <c r="K26" s="106">
        <v>0</v>
      </c>
    </row>
    <row r="27" spans="1:11" s="61" customFormat="1" ht="12.75">
      <c r="A27" s="10">
        <f t="shared" si="3"/>
        <v>5</v>
      </c>
      <c r="B27" s="11" t="s">
        <v>49</v>
      </c>
      <c r="C27" s="62">
        <v>0</v>
      </c>
      <c r="D27" s="63">
        <f t="shared" si="0"/>
        <v>0</v>
      </c>
      <c r="E27" s="102"/>
      <c r="F27" s="78">
        <f t="shared" si="1"/>
        <v>0</v>
      </c>
      <c r="G27" s="77">
        <v>0</v>
      </c>
      <c r="I27" s="107">
        <f t="shared" si="2"/>
        <v>0</v>
      </c>
      <c r="J27" s="105">
        <v>0</v>
      </c>
      <c r="K27" s="105">
        <v>0</v>
      </c>
    </row>
    <row r="28" spans="1:11" s="14" customFormat="1" ht="12.75">
      <c r="A28" s="10">
        <f t="shared" si="3"/>
        <v>6</v>
      </c>
      <c r="B28" s="139" t="s">
        <v>35</v>
      </c>
      <c r="C28" s="62">
        <v>0</v>
      </c>
      <c r="D28" s="63">
        <f t="shared" si="0"/>
        <v>0</v>
      </c>
      <c r="E28" s="102"/>
      <c r="F28" s="78">
        <f t="shared" si="1"/>
        <v>0</v>
      </c>
      <c r="G28" s="77">
        <v>0</v>
      </c>
      <c r="I28" s="107">
        <f t="shared" si="2"/>
        <v>0</v>
      </c>
      <c r="J28" s="105">
        <v>0</v>
      </c>
      <c r="K28" s="106">
        <v>0</v>
      </c>
    </row>
    <row r="29" spans="1:11" s="14" customFormat="1" ht="12.75">
      <c r="A29" s="10">
        <f t="shared" si="3"/>
        <v>7</v>
      </c>
      <c r="B29" s="130" t="s">
        <v>45</v>
      </c>
      <c r="C29" s="62">
        <v>0</v>
      </c>
      <c r="D29" s="63">
        <f t="shared" si="0"/>
        <v>0</v>
      </c>
      <c r="E29" s="129"/>
      <c r="F29" s="78"/>
      <c r="G29" s="77"/>
      <c r="H29" s="126" t="s">
        <v>47</v>
      </c>
      <c r="I29" s="107">
        <f>C29-J29</f>
        <v>0</v>
      </c>
      <c r="J29" s="105">
        <v>0</v>
      </c>
      <c r="K29" s="106">
        <v>0</v>
      </c>
    </row>
    <row r="30" spans="1:11" s="14" customFormat="1" ht="12.75">
      <c r="A30" s="10">
        <f t="shared" si="3"/>
        <v>8</v>
      </c>
      <c r="B30" s="29" t="s">
        <v>39</v>
      </c>
      <c r="C30" s="62">
        <v>0</v>
      </c>
      <c r="D30" s="63">
        <f t="shared" si="0"/>
        <v>0</v>
      </c>
      <c r="E30" s="102"/>
      <c r="F30" s="78">
        <f>C30-G30</f>
        <v>0</v>
      </c>
      <c r="G30" s="77">
        <v>0</v>
      </c>
      <c r="I30" s="107">
        <f t="shared" si="2"/>
        <v>0</v>
      </c>
      <c r="J30" s="105">
        <v>0</v>
      </c>
      <c r="K30" s="106">
        <v>0</v>
      </c>
    </row>
    <row r="31" spans="1:11" s="14" customFormat="1" ht="12.75">
      <c r="A31" s="10">
        <f t="shared" si="3"/>
        <v>9</v>
      </c>
      <c r="B31" s="12" t="s">
        <v>31</v>
      </c>
      <c r="C31" s="62">
        <v>0</v>
      </c>
      <c r="D31" s="63">
        <f t="shared" si="0"/>
        <v>0</v>
      </c>
      <c r="E31" s="102"/>
      <c r="F31" s="78">
        <f t="shared" si="1"/>
        <v>0</v>
      </c>
      <c r="G31" s="77">
        <v>0</v>
      </c>
      <c r="I31" s="107">
        <f t="shared" si="2"/>
        <v>0</v>
      </c>
      <c r="J31" s="105">
        <v>0</v>
      </c>
      <c r="K31" s="106">
        <v>0</v>
      </c>
    </row>
    <row r="32" spans="1:11" s="14" customFormat="1" ht="12.75">
      <c r="A32" s="13"/>
      <c r="B32" s="15" t="s">
        <v>3</v>
      </c>
      <c r="C32" s="65">
        <f>SUM(C23:C31)</f>
        <v>60</v>
      </c>
      <c r="D32" s="17">
        <f>SUM(D23:D31)</f>
        <v>4089.96</v>
      </c>
      <c r="E32" s="64"/>
      <c r="F32" s="75"/>
      <c r="G32" s="75"/>
      <c r="I32" s="108">
        <f>SUM(I23:I31)</f>
        <v>-60</v>
      </c>
      <c r="J32" s="108">
        <f>SUM(J23:J31)</f>
        <v>120</v>
      </c>
      <c r="K32" s="108">
        <f>SUM(K23:K31)</f>
        <v>120</v>
      </c>
    </row>
    <row r="33" spans="1:7" s="14" customFormat="1" ht="13.5" thickBot="1">
      <c r="A33" s="18"/>
      <c r="B33" s="66" t="s">
        <v>13</v>
      </c>
      <c r="C33" s="67">
        <f>evaluare!C20*0.1-0.01</f>
        <v>4089.962</v>
      </c>
      <c r="D33" s="68"/>
      <c r="G33" s="58"/>
    </row>
    <row r="34" spans="2:7" s="14" customFormat="1" ht="12.75">
      <c r="B34" s="69"/>
      <c r="C34" s="69"/>
      <c r="D34" s="8"/>
      <c r="G34" s="58"/>
    </row>
    <row r="35" spans="2:7" s="14" customFormat="1" ht="12.75">
      <c r="B35" s="19" t="s">
        <v>4</v>
      </c>
      <c r="C35" s="20">
        <f>ROUND(C33/C32,2)</f>
        <v>68.17</v>
      </c>
      <c r="D35" s="70"/>
      <c r="G35" s="58"/>
    </row>
    <row r="36" spans="2:7" s="14" customFormat="1" ht="12.75">
      <c r="B36" s="69"/>
      <c r="C36" s="21"/>
      <c r="D36" s="70"/>
      <c r="G36" s="58"/>
    </row>
    <row r="37" spans="2:7" s="14" customFormat="1" ht="12.75">
      <c r="B37" s="69"/>
      <c r="C37" s="21"/>
      <c r="D37" s="70"/>
      <c r="G37" s="58"/>
    </row>
    <row r="38" spans="2:7" s="14" customFormat="1" ht="12.75">
      <c r="B38" s="69"/>
      <c r="C38" s="21"/>
      <c r="D38" s="70"/>
      <c r="G38" s="58"/>
    </row>
    <row r="39" spans="2:7" s="14" customFormat="1" ht="12.75">
      <c r="B39" s="69"/>
      <c r="C39" s="21"/>
      <c r="D39" s="70"/>
      <c r="G39" s="58"/>
    </row>
    <row r="40" spans="2:7" s="14" customFormat="1" ht="12.75">
      <c r="B40" s="69"/>
      <c r="C40" s="21"/>
      <c r="D40" s="70"/>
      <c r="G40" s="58"/>
    </row>
    <row r="41" spans="2:7" s="14" customFormat="1" ht="12.75">
      <c r="B41" s="69"/>
      <c r="C41" s="21"/>
      <c r="D41" s="70"/>
      <c r="G41" s="58"/>
    </row>
    <row r="42" spans="1:7" s="14" customFormat="1" ht="12.75" customHeight="1">
      <c r="A42" s="159" t="s">
        <v>29</v>
      </c>
      <c r="B42" s="166"/>
      <c r="C42" s="22"/>
      <c r="D42" s="159" t="s">
        <v>32</v>
      </c>
      <c r="E42" s="166"/>
      <c r="G42" s="58"/>
    </row>
    <row r="43" spans="1:7" s="14" customFormat="1" ht="12.75" customHeight="1">
      <c r="A43" s="167" t="s">
        <v>5</v>
      </c>
      <c r="B43" s="166"/>
      <c r="C43" s="101"/>
      <c r="D43" s="168" t="s">
        <v>33</v>
      </c>
      <c r="E43" s="169"/>
      <c r="G43" s="58"/>
    </row>
    <row r="44" spans="1:4" ht="15">
      <c r="A44" s="56"/>
      <c r="B44" s="54"/>
      <c r="C44" s="54"/>
      <c r="D44" s="56"/>
    </row>
    <row r="45" spans="1:4" ht="15">
      <c r="A45" s="56"/>
      <c r="B45" s="54"/>
      <c r="C45" s="54"/>
      <c r="D45" s="56"/>
    </row>
    <row r="46" spans="1:4" ht="15">
      <c r="A46" s="56"/>
      <c r="B46" s="54"/>
      <c r="C46" s="54"/>
      <c r="D46" s="56"/>
    </row>
  </sheetData>
  <sheetProtection/>
  <mergeCells count="10">
    <mergeCell ref="A43:B43"/>
    <mergeCell ref="D43:E43"/>
    <mergeCell ref="A1:D1"/>
    <mergeCell ref="A19:B19"/>
    <mergeCell ref="A15:D15"/>
    <mergeCell ref="A16:D16"/>
    <mergeCell ref="C10:D10"/>
    <mergeCell ref="A42:B42"/>
    <mergeCell ref="D42:E42"/>
    <mergeCell ref="E21:E22"/>
  </mergeCells>
  <printOptions horizontalCentered="1" verticalCentered="1"/>
  <pageMargins left="0.407480315" right="0.407480315" top="0.393700787401575" bottom="0.393700787401575" header="0.118110236220472" footer="0.31496062992126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SheetLayoutView="75" zoomScalePageLayoutView="0" workbookViewId="0" topLeftCell="A12">
      <selection activeCell="C23" sqref="C23:C31"/>
    </sheetView>
  </sheetViews>
  <sheetFormatPr defaultColWidth="9.140625" defaultRowHeight="12.75"/>
  <cols>
    <col min="1" max="1" width="3.7109375" style="34" customWidth="1"/>
    <col min="2" max="2" width="48.7109375" style="52" customWidth="1"/>
    <col min="3" max="3" width="18.7109375" style="41" customWidth="1"/>
    <col min="4" max="4" width="14.28125" style="41" customWidth="1"/>
    <col min="5" max="5" width="13.00390625" style="41" customWidth="1"/>
    <col min="6" max="16384" width="9.140625" style="34" customWidth="1"/>
  </cols>
  <sheetData>
    <row r="1" spans="1:5" ht="13.5">
      <c r="A1" s="160" t="s">
        <v>8</v>
      </c>
      <c r="B1" s="161"/>
      <c r="C1" s="161"/>
      <c r="D1" s="161"/>
      <c r="E1" s="109"/>
    </row>
    <row r="2" spans="1:5" ht="13.5">
      <c r="A2" s="32"/>
      <c r="B2" s="33"/>
      <c r="C2" s="33"/>
      <c r="D2" s="33"/>
      <c r="E2" s="109"/>
    </row>
    <row r="3" spans="1:5" ht="13.5">
      <c r="A3" s="32"/>
      <c r="B3" s="33"/>
      <c r="C3" s="33"/>
      <c r="D3" s="33"/>
      <c r="E3" s="109"/>
    </row>
    <row r="4" spans="1:5" ht="13.5">
      <c r="A4" s="32"/>
      <c r="B4" s="33"/>
      <c r="C4" s="33"/>
      <c r="D4" s="33"/>
      <c r="E4" s="109"/>
    </row>
    <row r="5" spans="4:5" ht="13.5">
      <c r="D5" s="38" t="s">
        <v>6</v>
      </c>
      <c r="E5" s="39"/>
    </row>
    <row r="6" spans="4:5" ht="13.5">
      <c r="D6" s="31" t="s">
        <v>48</v>
      </c>
      <c r="E6" s="39"/>
    </row>
    <row r="7" spans="4:5" ht="13.5">
      <c r="D7" s="38" t="s">
        <v>36</v>
      </c>
      <c r="E7" s="39"/>
    </row>
    <row r="8" spans="4:5" ht="13.5">
      <c r="D8" s="38"/>
      <c r="E8" s="40"/>
    </row>
    <row r="9" ht="13.5">
      <c r="D9" s="31" t="s">
        <v>7</v>
      </c>
    </row>
    <row r="10" spans="4:5" ht="44.25" customHeight="1">
      <c r="D10" s="152" t="s">
        <v>21</v>
      </c>
      <c r="E10" s="161"/>
    </row>
    <row r="11" ht="13.5">
      <c r="D11" s="42" t="s">
        <v>50</v>
      </c>
    </row>
    <row r="12" spans="1:5" ht="27.75" customHeight="1">
      <c r="A12" s="164"/>
      <c r="B12" s="164"/>
      <c r="C12" s="164"/>
      <c r="D12" s="164"/>
      <c r="E12" s="164"/>
    </row>
    <row r="13" spans="1:5" s="45" customFormat="1" ht="38.25" customHeight="1">
      <c r="A13" s="172" t="s">
        <v>34</v>
      </c>
      <c r="B13" s="172"/>
      <c r="C13" s="172"/>
      <c r="D13" s="172"/>
      <c r="E13" s="172"/>
    </row>
    <row r="14" spans="1:5" s="45" customFormat="1" ht="31.5" customHeight="1">
      <c r="A14" s="173" t="s">
        <v>51</v>
      </c>
      <c r="B14" s="173"/>
      <c r="C14" s="173"/>
      <c r="D14" s="173"/>
      <c r="E14" s="173"/>
    </row>
    <row r="15" spans="1:5" s="45" customFormat="1" ht="15.75" customHeight="1">
      <c r="A15" s="153"/>
      <c r="B15" s="154"/>
      <c r="C15" s="154"/>
      <c r="D15" s="154"/>
      <c r="E15" s="161"/>
    </row>
    <row r="16" spans="1:5" s="45" customFormat="1" ht="13.5">
      <c r="A16" s="172"/>
      <c r="B16" s="172"/>
      <c r="C16" s="172"/>
      <c r="D16" s="172"/>
      <c r="E16" s="172"/>
    </row>
    <row r="17" spans="1:5" s="45" customFormat="1" ht="16.5">
      <c r="A17" s="110"/>
      <c r="B17" s="111"/>
      <c r="C17" s="112"/>
      <c r="D17" s="112"/>
      <c r="E17" s="112"/>
    </row>
    <row r="18" spans="1:5" s="45" customFormat="1" ht="16.5">
      <c r="A18" s="155"/>
      <c r="B18" s="156"/>
      <c r="C18" s="156"/>
      <c r="D18" s="156"/>
      <c r="E18" s="171"/>
    </row>
    <row r="19" spans="1:5" ht="16.5" customHeight="1">
      <c r="A19" s="113"/>
      <c r="B19" s="174"/>
      <c r="C19" s="175"/>
      <c r="D19" s="7"/>
      <c r="E19" s="114" t="s">
        <v>20</v>
      </c>
    </row>
    <row r="20" spans="1:5" ht="17.25" thickBot="1">
      <c r="A20" s="5"/>
      <c r="B20" s="6" t="str">
        <f>evaluare!B5</f>
        <v>30/06/2021</v>
      </c>
      <c r="C20" s="7"/>
      <c r="D20" s="7"/>
      <c r="E20" s="7"/>
    </row>
    <row r="21" spans="1:5" s="115" customFormat="1" ht="57.75" customHeight="1" thickBot="1">
      <c r="A21" s="146" t="s">
        <v>0</v>
      </c>
      <c r="B21" s="147" t="s">
        <v>1</v>
      </c>
      <c r="C21" s="148" t="s">
        <v>3</v>
      </c>
      <c r="D21" s="148" t="s">
        <v>16</v>
      </c>
      <c r="E21" s="149" t="s">
        <v>14</v>
      </c>
    </row>
    <row r="22" spans="1:5" s="116" customFormat="1" ht="13.5" thickBot="1">
      <c r="A22" s="138">
        <v>0</v>
      </c>
      <c r="B22" s="133">
        <v>1</v>
      </c>
      <c r="C22" s="134">
        <v>2</v>
      </c>
      <c r="D22" s="134">
        <v>3</v>
      </c>
      <c r="E22" s="140">
        <v>4</v>
      </c>
    </row>
    <row r="23" spans="1:5" s="116" customFormat="1" ht="12.75">
      <c r="A23" s="93">
        <v>1</v>
      </c>
      <c r="B23" s="94" t="s">
        <v>26</v>
      </c>
      <c r="C23" s="88">
        <f aca="true" t="shared" si="0" ref="C23:C31">D23+E23</f>
        <v>3004.88</v>
      </c>
      <c r="D23" s="117">
        <f>evaluare!D8</f>
        <v>3004.88</v>
      </c>
      <c r="E23" s="96">
        <f>disp!D23</f>
        <v>0</v>
      </c>
    </row>
    <row r="24" spans="1:5" s="116" customFormat="1" ht="12.75">
      <c r="A24" s="10">
        <f>A23+1</f>
        <v>2</v>
      </c>
      <c r="B24" s="11" t="s">
        <v>18</v>
      </c>
      <c r="C24" s="2">
        <f t="shared" si="0"/>
        <v>5601.77</v>
      </c>
      <c r="D24" s="118">
        <f>evaluare!D9</f>
        <v>3556.79</v>
      </c>
      <c r="E24" s="90">
        <f>disp!D24</f>
        <v>2044.98</v>
      </c>
    </row>
    <row r="25" spans="1:5" s="119" customFormat="1" ht="12.75">
      <c r="A25" s="10">
        <f aca="true" t="shared" si="1" ref="A25:A30">A24+1</f>
        <v>3</v>
      </c>
      <c r="B25" s="12" t="s">
        <v>30</v>
      </c>
      <c r="C25" s="2">
        <f t="shared" si="0"/>
        <v>11764.84</v>
      </c>
      <c r="D25" s="118">
        <f>evaluare!D10</f>
        <v>9719.86</v>
      </c>
      <c r="E25" s="90">
        <f>disp!D25</f>
        <v>2044.98</v>
      </c>
    </row>
    <row r="26" spans="1:5" s="119" customFormat="1" ht="12.75">
      <c r="A26" s="10">
        <f t="shared" si="1"/>
        <v>4</v>
      </c>
      <c r="B26" s="12" t="s">
        <v>44</v>
      </c>
      <c r="C26" s="2">
        <f t="shared" si="0"/>
        <v>5013.25</v>
      </c>
      <c r="D26" s="118">
        <f>evaluare!D11</f>
        <v>5013.25</v>
      </c>
      <c r="E26" s="90">
        <f>disp!D26</f>
        <v>0</v>
      </c>
    </row>
    <row r="27" spans="1:5" s="116" customFormat="1" ht="12.75">
      <c r="A27" s="10">
        <f t="shared" si="1"/>
        <v>5</v>
      </c>
      <c r="B27" s="11" t="s">
        <v>49</v>
      </c>
      <c r="C27" s="2">
        <f t="shared" si="0"/>
        <v>2299.65</v>
      </c>
      <c r="D27" s="118">
        <f>evaluare!D12</f>
        <v>2299.65</v>
      </c>
      <c r="E27" s="90">
        <f>disp!D27</f>
        <v>0</v>
      </c>
    </row>
    <row r="28" spans="1:5" s="119" customFormat="1" ht="12.75">
      <c r="A28" s="10">
        <f t="shared" si="1"/>
        <v>6</v>
      </c>
      <c r="B28" s="139" t="s">
        <v>35</v>
      </c>
      <c r="C28" s="2">
        <f t="shared" si="0"/>
        <v>3219.51</v>
      </c>
      <c r="D28" s="118">
        <f>evaluare!D13</f>
        <v>3219.51</v>
      </c>
      <c r="E28" s="90">
        <f>disp!D28</f>
        <v>0</v>
      </c>
    </row>
    <row r="29" spans="1:5" s="119" customFormat="1" ht="12.75">
      <c r="A29" s="10">
        <f t="shared" si="1"/>
        <v>7</v>
      </c>
      <c r="B29" s="130" t="s">
        <v>45</v>
      </c>
      <c r="C29" s="2">
        <f>D29+E29</f>
        <v>3526.13</v>
      </c>
      <c r="D29" s="118">
        <f>evaluare!D14</f>
        <v>3526.13</v>
      </c>
      <c r="E29" s="90">
        <f>disp!D29</f>
        <v>0</v>
      </c>
    </row>
    <row r="30" spans="1:5" s="119" customFormat="1" ht="12.75">
      <c r="A30" s="10">
        <f t="shared" si="1"/>
        <v>8</v>
      </c>
      <c r="B30" s="130" t="s">
        <v>39</v>
      </c>
      <c r="C30" s="2">
        <f t="shared" si="0"/>
        <v>3004.88</v>
      </c>
      <c r="D30" s="118">
        <f>evaluare!D15</f>
        <v>3004.88</v>
      </c>
      <c r="E30" s="90">
        <f>disp!D30</f>
        <v>0</v>
      </c>
    </row>
    <row r="31" spans="1:5" s="119" customFormat="1" ht="13.5" thickBot="1">
      <c r="A31" s="10">
        <f>A30+1</f>
        <v>9</v>
      </c>
      <c r="B31" s="135" t="s">
        <v>31</v>
      </c>
      <c r="C31" s="136">
        <f t="shared" si="0"/>
        <v>3464.81</v>
      </c>
      <c r="D31" s="137">
        <f>evaluare!D16</f>
        <v>3464.81</v>
      </c>
      <c r="E31" s="141">
        <f>disp!D31</f>
        <v>0</v>
      </c>
    </row>
    <row r="32" spans="1:5" s="120" customFormat="1" ht="13.5" thickBot="1">
      <c r="A32" s="142"/>
      <c r="B32" s="143" t="s">
        <v>3</v>
      </c>
      <c r="C32" s="144">
        <f>SUM(C23:C31)</f>
        <v>40899.719999999994</v>
      </c>
      <c r="D32" s="144">
        <f>SUM(D23:D31)</f>
        <v>36809.76</v>
      </c>
      <c r="E32" s="145">
        <f>SUM(E23:E31)</f>
        <v>4089.96</v>
      </c>
    </row>
    <row r="33" spans="3:5" s="119" customFormat="1" ht="12.75" hidden="1">
      <c r="C33" s="121" t="e">
        <f>#REF!/0.76</f>
        <v>#REF!</v>
      </c>
      <c r="D33" s="121" t="e">
        <f>#REF!/$C33</f>
        <v>#REF!</v>
      </c>
      <c r="E33" s="121" t="e">
        <f>#REF!/$C33</f>
        <v>#REF!</v>
      </c>
    </row>
    <row r="34" spans="3:5" s="119" customFormat="1" ht="12.75">
      <c r="C34" s="121"/>
      <c r="D34" s="121"/>
      <c r="E34" s="121"/>
    </row>
    <row r="35" spans="2:5" s="14" customFormat="1" ht="12.75">
      <c r="B35" s="119"/>
      <c r="C35" s="64"/>
      <c r="D35" s="64"/>
      <c r="E35" s="64"/>
    </row>
    <row r="36" spans="2:5" s="122" customFormat="1" ht="12.75">
      <c r="B36" s="120" t="s">
        <v>12</v>
      </c>
      <c r="C36" s="123"/>
      <c r="D36" s="123">
        <f>evaluare!C22</f>
        <v>30.66</v>
      </c>
      <c r="E36" s="123">
        <f>disp!C35</f>
        <v>68.17</v>
      </c>
    </row>
    <row r="37" spans="2:5" s="122" customFormat="1" ht="12.75">
      <c r="B37" s="120"/>
      <c r="C37" s="123"/>
      <c r="D37" s="123"/>
      <c r="E37" s="123"/>
    </row>
    <row r="38" spans="2:5" s="122" customFormat="1" ht="12.75">
      <c r="B38" s="120"/>
      <c r="C38" s="123"/>
      <c r="D38" s="123"/>
      <c r="E38" s="123"/>
    </row>
    <row r="39" spans="2:5" s="122" customFormat="1" ht="12.75">
      <c r="B39" s="120"/>
      <c r="C39" s="123"/>
      <c r="D39" s="123"/>
      <c r="E39" s="123"/>
    </row>
    <row r="40" spans="2:5" s="122" customFormat="1" ht="12.75">
      <c r="B40" s="120"/>
      <c r="C40" s="123"/>
      <c r="D40" s="123"/>
      <c r="E40" s="123"/>
    </row>
    <row r="41" spans="2:5" s="14" customFormat="1" ht="12.75">
      <c r="B41" s="119"/>
      <c r="C41" s="64"/>
      <c r="D41" s="64"/>
      <c r="E41" s="64"/>
    </row>
    <row r="42" spans="2:5" s="14" customFormat="1" ht="12.75">
      <c r="B42" s="119"/>
      <c r="C42" s="64"/>
      <c r="D42" s="64"/>
      <c r="E42" s="64"/>
    </row>
    <row r="43" spans="1:5" s="14" customFormat="1" ht="12.75">
      <c r="A43" s="176" t="s">
        <v>29</v>
      </c>
      <c r="B43" s="169"/>
      <c r="C43" s="124"/>
      <c r="D43" s="176" t="s">
        <v>32</v>
      </c>
      <c r="E43" s="169"/>
    </row>
    <row r="44" spans="1:5" s="14" customFormat="1" ht="12.75" customHeight="1">
      <c r="A44" s="167" t="s">
        <v>5</v>
      </c>
      <c r="B44" s="166"/>
      <c r="C44" s="101"/>
      <c r="D44" s="168" t="s">
        <v>33</v>
      </c>
      <c r="E44" s="169"/>
    </row>
  </sheetData>
  <sheetProtection/>
  <mergeCells count="13">
    <mergeCell ref="D10:E10"/>
    <mergeCell ref="A43:B43"/>
    <mergeCell ref="D43:E43"/>
    <mergeCell ref="D44:E44"/>
    <mergeCell ref="A44:B44"/>
    <mergeCell ref="A1:D1"/>
    <mergeCell ref="A15:E15"/>
    <mergeCell ref="A18:E18"/>
    <mergeCell ref="A16:E16"/>
    <mergeCell ref="A12:E12"/>
    <mergeCell ref="A14:E14"/>
    <mergeCell ref="A13:E13"/>
    <mergeCell ref="B19:C19"/>
  </mergeCells>
  <printOptions horizontalCentered="1" verticalCentered="1"/>
  <pageMargins left="0" right="0" top="0.196850393700787" bottom="0.196850393700787" header="0.31496062992126" footer="0.31496062992126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2021-06-30T09:16:47Z</cp:lastPrinted>
  <dcterms:created xsi:type="dcterms:W3CDTF">2003-02-20T14:27:52Z</dcterms:created>
  <dcterms:modified xsi:type="dcterms:W3CDTF">2021-07-01T11:16:46Z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